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akarinen\Desktop\"/>
    </mc:Choice>
  </mc:AlternateContent>
  <bookViews>
    <workbookView xWindow="0" yWindow="0" windowWidth="28800" windowHeight="13020"/>
  </bookViews>
  <sheets>
    <sheet name="ECDC DIR mission expenses 2017" sheetId="1" r:id="rId1"/>
    <sheet name="ECDC DIR mission expenses 2018" sheetId="2" r:id="rId2"/>
  </sheets>
  <externalReferences>
    <externalReference r:id="rId3"/>
  </externalReferences>
  <definedNames>
    <definedName name="_xlnm.Print_Area" localSheetId="0">'ECDC DIR mission expenses 2017'!$A$1:$M$30</definedName>
    <definedName name="_xlnm.Print_Area" localSheetId="1">'ECDC DIR mission expenses 2018'!$A$1:$M$31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H29" i="1" l="1"/>
  <c r="K31" i="1" l="1"/>
  <c r="L14" i="1"/>
  <c r="L37" i="1" s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</calcChain>
</file>

<file path=xl/sharedStrings.xml><?xml version="1.0" encoding="utf-8"?>
<sst xmlns="http://schemas.openxmlformats.org/spreadsheetml/2006/main" count="176" uniqueCount="69">
  <si>
    <t>Name</t>
  </si>
  <si>
    <t>Duration in days</t>
  </si>
  <si>
    <t>Transportation</t>
  </si>
  <si>
    <t>Accommodation</t>
  </si>
  <si>
    <t>Daily allowance</t>
  </si>
  <si>
    <t>TOTAL</t>
  </si>
  <si>
    <t>Belgium</t>
  </si>
  <si>
    <t>Netherlands</t>
  </si>
  <si>
    <t>Luxembourg</t>
  </si>
  <si>
    <t>Germany</t>
  </si>
  <si>
    <t>Austria</t>
  </si>
  <si>
    <t>Brussels</t>
  </si>
  <si>
    <t>Bad Hofgastein</t>
  </si>
  <si>
    <t>Destination Country</t>
  </si>
  <si>
    <t>Destination City</t>
  </si>
  <si>
    <t>Starting date of mission</t>
  </si>
  <si>
    <t>End date of  mission</t>
  </si>
  <si>
    <t>Comments</t>
  </si>
  <si>
    <t>Mission expenses of the Director of European Centre for Disease Prevention and Control (ECDC) in 2017</t>
  </si>
  <si>
    <t>Mission expenses of the Director of European Centre for Disease Prevention and Control (ECDC) in 2018</t>
  </si>
  <si>
    <t>Malta</t>
  </si>
  <si>
    <t>Ethiopia</t>
  </si>
  <si>
    <t>Ukraine</t>
  </si>
  <si>
    <t>Bulgaria</t>
  </si>
  <si>
    <t>Italy</t>
  </si>
  <si>
    <t>Hungary</t>
  </si>
  <si>
    <t>Russia</t>
  </si>
  <si>
    <t>Greece</t>
  </si>
  <si>
    <t>Denmark</t>
  </si>
  <si>
    <t>Estonia</t>
  </si>
  <si>
    <t xml:space="preserve">Brussels </t>
  </si>
  <si>
    <t>Wurzburg</t>
  </si>
  <si>
    <t>Addis Ababa</t>
  </si>
  <si>
    <t>Kiev</t>
  </si>
  <si>
    <t>Sofia</t>
  </si>
  <si>
    <t>Amsterdam</t>
  </si>
  <si>
    <t>Parma</t>
  </si>
  <si>
    <t>Pisa</t>
  </si>
  <si>
    <t>Rome</t>
  </si>
  <si>
    <t>Budapest</t>
  </si>
  <si>
    <t>Moscow</t>
  </si>
  <si>
    <t>Athens</t>
  </si>
  <si>
    <t>Hamburg</t>
  </si>
  <si>
    <t>Copenhagen</t>
  </si>
  <si>
    <t>Tallinn</t>
  </si>
  <si>
    <t>AMMON Andrea</t>
  </si>
  <si>
    <t>Poland</t>
  </si>
  <si>
    <t>Warsaw</t>
  </si>
  <si>
    <t>Berlin</t>
  </si>
  <si>
    <t>Valleta</t>
  </si>
  <si>
    <t>Sopot</t>
  </si>
  <si>
    <t>Norway</t>
  </si>
  <si>
    <t>Oslo</t>
  </si>
  <si>
    <t>Switzerland</t>
  </si>
  <si>
    <t>Geneva</t>
  </si>
  <si>
    <t>Munich</t>
  </si>
  <si>
    <t>France</t>
  </si>
  <si>
    <t>Chamonix-Mont Blanc</t>
  </si>
  <si>
    <t>United Kingdom</t>
  </si>
  <si>
    <t>London</t>
  </si>
  <si>
    <t>Gastein</t>
  </si>
  <si>
    <t>one claim calculation with previous mission (Rome, Italy)</t>
  </si>
  <si>
    <t>mission was cancelled, no costs occurred</t>
  </si>
  <si>
    <t xml:space="preserve">mission was cancelled </t>
  </si>
  <si>
    <t>N/A</t>
  </si>
  <si>
    <t>TOTAL:</t>
  </si>
  <si>
    <t>claimed costs calculated jointly with Pisa mission (see next row)</t>
  </si>
  <si>
    <t>other expenses include a course fee (learning and development mission)</t>
  </si>
  <si>
    <t>Other eligible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</si>
</sst>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\ [$€-1]"/>
    <numFmt numFmtId="166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165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left"/>
    </xf>
    <xf numFmtId="0" fontId="2" fillId="2" borderId="0" xfId="0" applyFont="1" applyFill="1" applyBorder="1" applyAlignment="1" applyProtection="1">
      <alignment horizontal="left" vertical="center"/>
      <protection locked="0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65" fontId="0" fillId="0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165" fontId="0" fillId="0" borderId="0" xfId="0" applyNumberFormat="1" applyAlignment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right"/>
    </xf>
    <xf numFmtId="165" fontId="4" fillId="3" borderId="0" xfId="0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right"/>
    </xf>
  </cellXfs>
  <cellStyles count="2">
    <cellStyle name="Normal" xfId="0" builtinId="0"/>
    <cellStyle name="Normal 4" xfId="1"/>
  </cellStyles>
  <dxfs count="125">
    <dxf>
      <alignment horizontal="center" vertical="center" textRotation="0" wrapText="0" indent="0" justifyLastLine="0" shrinkToFit="0" readingOrder="0"/>
    </dxf>
    <dxf>
      <alignment horizontal="left" textRotation="0" wrapText="0" indent="0" justifyLastLine="0" shrinkToFit="0" readingOrder="0"/>
    </dxf>
    <dxf>
      <numFmt numFmtId="165" formatCode="#,##0.00\ [$€-1]"/>
      <alignment horizontal="center" vertical="center" textRotation="0" wrapText="0" indent="0" justifyLastLine="0" shrinkToFit="0" readingOrder="0"/>
    </dxf>
    <dxf>
      <numFmt numFmtId="165" formatCode="#,##0.00\ [$€-1]"/>
      <alignment horizontal="right" textRotation="0" wrapText="0" indent="0" justifyLastLine="0" shrinkToFit="0" readingOrder="0"/>
    </dxf>
    <dxf>
      <numFmt numFmtId="165" formatCode="#,##0.00\ [$€-1]"/>
      <alignment horizontal="center" vertical="center" textRotation="0" wrapText="0" indent="0" justifyLastLine="0" shrinkToFit="0" readingOrder="0"/>
    </dxf>
    <dxf>
      <numFmt numFmtId="165" formatCode="#,##0.00\ [$€-1]"/>
      <alignment horizontal="right" textRotation="0" wrapText="0" indent="0" justifyLastLine="0" shrinkToFit="0" readingOrder="0"/>
    </dxf>
    <dxf>
      <numFmt numFmtId="165" formatCode="#,##0.00\ [$€-1]"/>
      <alignment horizontal="center" vertical="center" textRotation="0" wrapText="0" indent="0" justifyLastLine="0" shrinkToFit="0" readingOrder="0"/>
    </dxf>
    <dxf>
      <numFmt numFmtId="165" formatCode="#,##0.00\ [$€-1]"/>
      <alignment horizontal="right" textRotation="0" wrapText="0" indent="0" justifyLastLine="0" shrinkToFit="0" readingOrder="0"/>
    </dxf>
    <dxf>
      <numFmt numFmtId="165" formatCode="#,##0.00\ [$€-1]"/>
      <alignment horizontal="center" vertical="center" textRotation="0" wrapText="0" indent="0" justifyLastLine="0" shrinkToFit="0" readingOrder="0"/>
    </dxf>
    <dxf>
      <numFmt numFmtId="165" formatCode="#,##0.00\ [$€-1]"/>
      <alignment horizontal="right" textRotation="0" wrapText="0" indent="0" justifyLastLine="0" shrinkToFit="0" readingOrder="0"/>
    </dxf>
    <dxf>
      <numFmt numFmtId="165" formatCode="#,##0.00\ [$€-1]"/>
      <alignment horizontal="center" vertical="center" textRotation="0" wrapText="0" indent="0" justifyLastLine="0" shrinkToFit="0" readingOrder="0"/>
    </dxf>
    <dxf>
      <numFmt numFmtId="165" formatCode="#,##0.00\ [$€-1]"/>
      <alignment horizontal="right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>
        <bottom style="thick">
          <color rgb="FFFFFFFF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7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 patternType="solid">
          <bgColor theme="7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 patternType="solid">
          <bgColor theme="7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numFmt numFmtId="165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165" formatCode="#,##0.00\ [$€-1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thick">
          <color theme="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104776</xdr:rowOff>
    </xdr:from>
    <xdr:ext cx="1381125" cy="116434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04776"/>
          <a:ext cx="1381125" cy="11643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104776</xdr:rowOff>
    </xdr:from>
    <xdr:ext cx="1381125" cy="116434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6"/>
          <a:ext cx="1381125" cy="116434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rporate%20Services%20Section\Team%20Missions%20and%20Meetings\Administration\2010-2016%20MEETINGS%20AND%20MISSIONS%20LISTS%20-%20SHEETS\2017%20Missions\2017%20MISSION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MO"/>
      <sheetName val="FORECAST 2017"/>
      <sheetName val="Jan"/>
      <sheetName val="OCS"/>
      <sheetName val="Updated 2016 DSA &amp; ceilings"/>
      <sheetName val="Lists"/>
      <sheetName val="2016 Overview"/>
      <sheetName val="Statistics"/>
      <sheetName val="Number of missions per coun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2" name="Table2" displayName="Table2" ref="B8:M37" totalsRowCount="1" headerRowDxfId="75" dataDxfId="73" headerRowBorderDxfId="74">
  <tableColumns count="12">
    <tableColumn id="1" name="Name" dataDxfId="72" totalsRowDxfId="71"/>
    <tableColumn id="2" name="Destination Country" dataDxfId="70" totalsRowDxfId="69"/>
    <tableColumn id="9" name="Destination City" dataDxfId="68" totalsRowDxfId="67"/>
    <tableColumn id="10" name="Starting date of mission" dataDxfId="66" totalsRowDxfId="65"/>
    <tableColumn id="11" name="End date of  mission" dataDxfId="64" totalsRowDxfId="63"/>
    <tableColumn id="3" name="Duration in days" dataDxfId="62" totalsRowDxfId="61"/>
    <tableColumn id="4" name="Transportation" dataDxfId="60" totalsRowDxfId="59"/>
    <tableColumn id="5" name="Accommodation" dataDxfId="58" totalsRowDxfId="57"/>
    <tableColumn id="6" name="Daily allowance" dataDxfId="56" totalsRowDxfId="55"/>
    <tableColumn id="7" name="Other eligible expenses" totalsRowLabel="TOTAL:" dataDxfId="54" totalsRowDxfId="53"/>
    <tableColumn id="8" name="TOTAL" totalsRowFunction="sum" dataDxfId="52" totalsRowDxfId="51">
      <calculatedColumnFormula>SUM(Table2[[#This Row],[Transportation]:[Other eligible expenses]])</calculatedColumnFormula>
    </tableColumn>
    <tableColumn id="12" name="Comments" dataDxfId="50" totalsRowDxfId="49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B8:M28" totalsRowShown="0" headerRowDxfId="24" dataDxfId="22" headerRowBorderDxfId="23">
  <tableColumns count="12">
    <tableColumn id="1" name="Name" dataDxfId="21" totalsRowDxfId="20"/>
    <tableColumn id="2" name="Destination Country" dataDxfId="19"/>
    <tableColumn id="9" name="Destination City" dataDxfId="18"/>
    <tableColumn id="10" name="Starting date of mission" dataDxfId="17" totalsRowDxfId="16"/>
    <tableColumn id="11" name="End date of  mission" dataDxfId="15" totalsRowDxfId="14"/>
    <tableColumn id="3" name="Duration in days" dataDxfId="13" totalsRowDxfId="12"/>
    <tableColumn id="4" name="Transportation" dataDxfId="11" totalsRowDxfId="10"/>
    <tableColumn id="5" name="Accommodation" dataDxfId="9" totalsRowDxfId="8"/>
    <tableColumn id="6" name="Daily allowance" dataDxfId="7" totalsRowDxfId="6"/>
    <tableColumn id="7" name="Other eligible expenses" dataDxfId="5" totalsRowDxfId="4"/>
    <tableColumn id="8" name="TOTAL" dataDxfId="3" totalsRowDxfId="2">
      <calculatedColumnFormula>SUM(Table22[[#This Row],[Transportation]:[Other eligible expenses]])</calculatedColumnFormula>
    </tableColumn>
    <tableColumn id="12" name="Comments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7"/>
  <sheetViews>
    <sheetView showGridLines="0" tabSelected="1" zoomScaleNormal="100" workbookViewId="0">
      <selection activeCell="Q9" sqref="Q9"/>
    </sheetView>
  </sheetViews>
  <sheetFormatPr defaultRowHeight="15" x14ac:dyDescent="0.25"/>
  <cols>
    <col min="1" max="1" width="3" style="8" customWidth="1"/>
    <col min="2" max="2" width="17.7109375" style="7" customWidth="1"/>
    <col min="3" max="3" width="16.28515625" style="8" customWidth="1"/>
    <col min="4" max="4" width="18.5703125" style="8" customWidth="1"/>
    <col min="5" max="5" width="12.140625" style="10" customWidth="1"/>
    <col min="6" max="6" width="11.7109375" style="10" customWidth="1"/>
    <col min="7" max="7" width="11.5703125" style="8" customWidth="1"/>
    <col min="8" max="8" width="16.140625" style="8" customWidth="1"/>
    <col min="9" max="9" width="17.5703125" style="8" customWidth="1"/>
    <col min="10" max="10" width="17" style="8" customWidth="1"/>
    <col min="11" max="11" width="14.28515625" style="8" customWidth="1"/>
    <col min="12" max="12" width="13.85546875" style="8" customWidth="1"/>
    <col min="13" max="13" width="38.42578125" style="8" customWidth="1"/>
    <col min="14" max="16384" width="9.140625" style="8"/>
  </cols>
  <sheetData>
    <row r="6" spans="1:13" x14ac:dyDescent="0.25">
      <c r="D6" s="9" t="s">
        <v>18</v>
      </c>
    </row>
    <row r="7" spans="1:13" ht="15.75" thickBot="1" x14ac:dyDescent="0.3"/>
    <row r="8" spans="1:13" ht="41.25" customHeight="1" thickTop="1" thickBot="1" x14ac:dyDescent="0.3">
      <c r="B8" s="11" t="s">
        <v>0</v>
      </c>
      <c r="C8" s="12" t="s">
        <v>13</v>
      </c>
      <c r="D8" s="12" t="s">
        <v>14</v>
      </c>
      <c r="E8" s="12" t="s">
        <v>15</v>
      </c>
      <c r="F8" s="12" t="s">
        <v>16</v>
      </c>
      <c r="G8" s="12" t="s">
        <v>1</v>
      </c>
      <c r="H8" s="12" t="s">
        <v>2</v>
      </c>
      <c r="I8" s="12" t="s">
        <v>3</v>
      </c>
      <c r="J8" s="12" t="s">
        <v>4</v>
      </c>
      <c r="K8" s="12" t="s">
        <v>68</v>
      </c>
      <c r="L8" s="12" t="s">
        <v>5</v>
      </c>
      <c r="M8" s="12" t="s">
        <v>17</v>
      </c>
    </row>
    <row r="9" spans="1:13" s="21" customFormat="1" ht="24" customHeight="1" thickTop="1" x14ac:dyDescent="0.25">
      <c r="A9" s="18"/>
      <c r="B9" s="4" t="s">
        <v>45</v>
      </c>
      <c r="C9" s="13" t="s">
        <v>20</v>
      </c>
      <c r="D9" s="13" t="s">
        <v>20</v>
      </c>
      <c r="E9" s="6">
        <v>42765</v>
      </c>
      <c r="F9" s="6">
        <v>42765</v>
      </c>
      <c r="G9" s="19">
        <v>1.5</v>
      </c>
      <c r="H9" s="20">
        <v>378.15</v>
      </c>
      <c r="I9" s="20">
        <v>115.5</v>
      </c>
      <c r="J9" s="20">
        <v>92.4</v>
      </c>
      <c r="K9" s="20">
        <v>0</v>
      </c>
      <c r="L9" s="20">
        <f>SUM(Table2[[#This Row],[Transportation]:[Other eligible expenses]])</f>
        <v>586.04999999999995</v>
      </c>
      <c r="M9" s="15"/>
    </row>
    <row r="10" spans="1:13" s="21" customFormat="1" ht="24" customHeight="1" x14ac:dyDescent="0.25">
      <c r="A10" s="18"/>
      <c r="B10" s="3" t="s">
        <v>45</v>
      </c>
      <c r="C10" s="13" t="s">
        <v>6</v>
      </c>
      <c r="D10" s="13" t="s">
        <v>11</v>
      </c>
      <c r="E10" s="5">
        <v>42765</v>
      </c>
      <c r="F10" s="5">
        <v>42766</v>
      </c>
      <c r="G10" s="19">
        <v>1.5</v>
      </c>
      <c r="H10" s="20">
        <v>335.15</v>
      </c>
      <c r="I10" s="20">
        <v>148</v>
      </c>
      <c r="J10" s="20">
        <v>153</v>
      </c>
      <c r="K10" s="20">
        <v>4.5</v>
      </c>
      <c r="L10" s="20">
        <f>SUM(Table2[[#This Row],[Transportation]:[Other eligible expenses]])</f>
        <v>640.65</v>
      </c>
      <c r="M10" s="15"/>
    </row>
    <row r="11" spans="1:13" s="21" customFormat="1" ht="24" customHeight="1" x14ac:dyDescent="0.25">
      <c r="A11" s="18"/>
      <c r="B11" s="3" t="s">
        <v>45</v>
      </c>
      <c r="C11" s="13" t="s">
        <v>6</v>
      </c>
      <c r="D11" s="13" t="s">
        <v>11</v>
      </c>
      <c r="E11" s="5">
        <v>42794</v>
      </c>
      <c r="F11" s="5">
        <v>42795</v>
      </c>
      <c r="G11" s="19">
        <v>2</v>
      </c>
      <c r="H11" s="20">
        <v>552.42999999999995</v>
      </c>
      <c r="I11" s="20">
        <v>124.24</v>
      </c>
      <c r="J11" s="20">
        <v>188.7</v>
      </c>
      <c r="K11" s="20">
        <v>4.5</v>
      </c>
      <c r="L11" s="20">
        <f>SUM(Table2[[#This Row],[Transportation]:[Other eligible expenses]])</f>
        <v>869.86999999999989</v>
      </c>
      <c r="M11" s="15"/>
    </row>
    <row r="12" spans="1:13" s="21" customFormat="1" ht="24" customHeight="1" x14ac:dyDescent="0.25">
      <c r="A12" s="18"/>
      <c r="B12" s="3" t="s">
        <v>45</v>
      </c>
      <c r="C12" s="13" t="s">
        <v>9</v>
      </c>
      <c r="D12" s="13" t="s">
        <v>31</v>
      </c>
      <c r="E12" s="5">
        <v>42800</v>
      </c>
      <c r="F12" s="5">
        <v>42800</v>
      </c>
      <c r="G12" s="19">
        <v>1.5</v>
      </c>
      <c r="H12" s="20">
        <v>399.91</v>
      </c>
      <c r="I12" s="20">
        <v>0</v>
      </c>
      <c r="J12" s="20">
        <v>145.5</v>
      </c>
      <c r="K12" s="20">
        <v>67.5</v>
      </c>
      <c r="L12" s="20">
        <f>SUM(Table2[[#This Row],[Transportation]:[Other eligible expenses]])-55.37</f>
        <v>557.54000000000008</v>
      </c>
      <c r="M12" s="15"/>
    </row>
    <row r="13" spans="1:13" s="21" customFormat="1" ht="24" customHeight="1" x14ac:dyDescent="0.25">
      <c r="A13" s="18"/>
      <c r="B13" s="22" t="s">
        <v>45</v>
      </c>
      <c r="C13" s="13" t="s">
        <v>6</v>
      </c>
      <c r="D13" s="13" t="s">
        <v>30</v>
      </c>
      <c r="E13" s="23">
        <v>42804</v>
      </c>
      <c r="F13" s="23">
        <v>42804</v>
      </c>
      <c r="G13" s="19">
        <v>1.5</v>
      </c>
      <c r="H13" s="20">
        <v>458.01</v>
      </c>
      <c r="I13" s="20">
        <v>138.34</v>
      </c>
      <c r="J13" s="20">
        <v>122.4</v>
      </c>
      <c r="K13" s="20">
        <v>2098.5</v>
      </c>
      <c r="L13" s="20">
        <f>SUM(Table2[[#This Row],[Transportation]:[Other eligible expenses]])</f>
        <v>2817.25</v>
      </c>
      <c r="M13" s="15" t="s">
        <v>67</v>
      </c>
    </row>
    <row r="14" spans="1:13" s="21" customFormat="1" ht="24" customHeight="1" x14ac:dyDescent="0.25">
      <c r="A14" s="18"/>
      <c r="B14" s="3" t="s">
        <v>45</v>
      </c>
      <c r="C14" s="13" t="s">
        <v>21</v>
      </c>
      <c r="D14" s="13" t="s">
        <v>32</v>
      </c>
      <c r="E14" s="5">
        <v>42818</v>
      </c>
      <c r="F14" s="5">
        <v>42819</v>
      </c>
      <c r="G14" s="19">
        <v>3</v>
      </c>
      <c r="H14" s="20">
        <v>3239.78</v>
      </c>
      <c r="I14" s="20">
        <v>94.68</v>
      </c>
      <c r="J14" s="20">
        <v>97.5</v>
      </c>
      <c r="K14" s="20">
        <v>47.23</v>
      </c>
      <c r="L14" s="20">
        <f>SUM(Table2[[#This Row],[Transportation]:[Other eligible expenses]])-294.78</f>
        <v>3184.41</v>
      </c>
      <c r="M14" s="15"/>
    </row>
    <row r="15" spans="1:13" s="21" customFormat="1" ht="24" customHeight="1" x14ac:dyDescent="0.25">
      <c r="A15" s="18"/>
      <c r="B15" s="3" t="s">
        <v>45</v>
      </c>
      <c r="C15" s="13" t="s">
        <v>6</v>
      </c>
      <c r="D15" s="13" t="s">
        <v>11</v>
      </c>
      <c r="E15" s="5">
        <v>42835</v>
      </c>
      <c r="F15" s="5">
        <v>42835</v>
      </c>
      <c r="G15" s="19">
        <v>1</v>
      </c>
      <c r="H15" s="20">
        <v>329.11</v>
      </c>
      <c r="I15" s="20">
        <v>0</v>
      </c>
      <c r="J15" s="20">
        <v>102</v>
      </c>
      <c r="K15" s="20">
        <v>9</v>
      </c>
      <c r="L15" s="20">
        <f>SUM(Table2[[#This Row],[Transportation]:[Other eligible expenses]])</f>
        <v>440.11</v>
      </c>
      <c r="M15" s="15"/>
    </row>
    <row r="16" spans="1:13" s="21" customFormat="1" ht="24" customHeight="1" x14ac:dyDescent="0.25">
      <c r="A16" s="18"/>
      <c r="B16" s="3" t="s">
        <v>45</v>
      </c>
      <c r="C16" s="13" t="s">
        <v>22</v>
      </c>
      <c r="D16" s="13" t="s">
        <v>33</v>
      </c>
      <c r="E16" s="5">
        <v>42844</v>
      </c>
      <c r="F16" s="5">
        <v>42845</v>
      </c>
      <c r="G16" s="19">
        <v>2.5</v>
      </c>
      <c r="H16" s="20">
        <v>309</v>
      </c>
      <c r="I16" s="20">
        <v>128.93</v>
      </c>
      <c r="J16" s="20">
        <v>128</v>
      </c>
      <c r="K16" s="20">
        <v>0</v>
      </c>
      <c r="L16" s="20">
        <f>SUM(Table2[[#This Row],[Transportation]:[Other eligible expenses]])</f>
        <v>565.93000000000006</v>
      </c>
      <c r="M16" s="15"/>
    </row>
    <row r="17" spans="1:15" s="21" customFormat="1" ht="24" customHeight="1" x14ac:dyDescent="0.25">
      <c r="A17" s="18"/>
      <c r="B17" s="3" t="s">
        <v>45</v>
      </c>
      <c r="C17" s="13" t="s">
        <v>6</v>
      </c>
      <c r="D17" s="13" t="s">
        <v>11</v>
      </c>
      <c r="E17" s="5">
        <v>42850</v>
      </c>
      <c r="F17" s="5">
        <v>42850</v>
      </c>
      <c r="G17" s="19">
        <v>1</v>
      </c>
      <c r="H17" s="20">
        <v>197.39</v>
      </c>
      <c r="I17" s="20">
        <v>0</v>
      </c>
      <c r="J17" s="20">
        <v>102</v>
      </c>
      <c r="K17" s="20">
        <v>125.49</v>
      </c>
      <c r="L17" s="20">
        <f>SUM(Table2[[#This Row],[Transportation]:[Other eligible expenses]])</f>
        <v>424.88</v>
      </c>
      <c r="M17" s="15"/>
    </row>
    <row r="18" spans="1:15" s="21" customFormat="1" ht="24" customHeight="1" x14ac:dyDescent="0.25">
      <c r="A18" s="18"/>
      <c r="B18" s="3" t="s">
        <v>45</v>
      </c>
      <c r="C18" s="13" t="s">
        <v>6</v>
      </c>
      <c r="D18" s="13" t="s">
        <v>11</v>
      </c>
      <c r="E18" s="5">
        <v>42866</v>
      </c>
      <c r="F18" s="5">
        <v>42866</v>
      </c>
      <c r="G18" s="19">
        <v>1</v>
      </c>
      <c r="H18" s="20">
        <v>217.71</v>
      </c>
      <c r="I18" s="20">
        <v>0</v>
      </c>
      <c r="J18" s="20">
        <v>102</v>
      </c>
      <c r="K18" s="20">
        <v>4.5</v>
      </c>
      <c r="L18" s="20">
        <f>SUM(Table2[[#This Row],[Transportation]:[Other eligible expenses]])</f>
        <v>324.21000000000004</v>
      </c>
      <c r="M18" s="15"/>
    </row>
    <row r="19" spans="1:15" s="21" customFormat="1" ht="24" customHeight="1" x14ac:dyDescent="0.25">
      <c r="A19" s="18"/>
      <c r="B19" s="3" t="s">
        <v>45</v>
      </c>
      <c r="C19" s="13" t="s">
        <v>23</v>
      </c>
      <c r="D19" s="13" t="s">
        <v>34</v>
      </c>
      <c r="E19" s="5">
        <v>42873</v>
      </c>
      <c r="F19" s="5">
        <v>42873</v>
      </c>
      <c r="G19" s="19">
        <v>1.5</v>
      </c>
      <c r="H19" s="20">
        <v>507.5</v>
      </c>
      <c r="I19" s="20">
        <v>54.71</v>
      </c>
      <c r="J19" s="20">
        <v>59.85</v>
      </c>
      <c r="K19" s="20">
        <v>0</v>
      </c>
      <c r="L19" s="20">
        <f>SUM(Table2[[#This Row],[Transportation]:[Other eligible expenses]])</f>
        <v>622.06000000000006</v>
      </c>
      <c r="M19" s="15"/>
    </row>
    <row r="20" spans="1:15" s="21" customFormat="1" ht="24" customHeight="1" x14ac:dyDescent="0.25">
      <c r="A20" s="18"/>
      <c r="B20" s="3" t="s">
        <v>45</v>
      </c>
      <c r="C20" s="13" t="s">
        <v>6</v>
      </c>
      <c r="D20" s="13" t="s">
        <v>11</v>
      </c>
      <c r="E20" s="5">
        <v>42885</v>
      </c>
      <c r="F20" s="5">
        <v>42886</v>
      </c>
      <c r="G20" s="19">
        <v>1.5</v>
      </c>
      <c r="H20" s="20">
        <v>393.67</v>
      </c>
      <c r="I20" s="20">
        <v>154.24</v>
      </c>
      <c r="J20" s="20">
        <v>76.5</v>
      </c>
      <c r="K20" s="20">
        <v>8.8000000000000007</v>
      </c>
      <c r="L20" s="20">
        <f>SUM(Table2[[#This Row],[Transportation]:[Other eligible expenses]])</f>
        <v>633.21</v>
      </c>
      <c r="M20" s="15"/>
    </row>
    <row r="21" spans="1:15" s="21" customFormat="1" ht="24" customHeight="1" x14ac:dyDescent="0.25">
      <c r="A21" s="18"/>
      <c r="B21" s="3" t="s">
        <v>45</v>
      </c>
      <c r="C21" s="13" t="s">
        <v>6</v>
      </c>
      <c r="D21" s="13" t="s">
        <v>11</v>
      </c>
      <c r="E21" s="5">
        <v>42913</v>
      </c>
      <c r="F21" s="5">
        <v>42913</v>
      </c>
      <c r="G21" s="19">
        <v>1.5</v>
      </c>
      <c r="H21" s="20">
        <v>261.58999999999997</v>
      </c>
      <c r="I21" s="20">
        <v>148</v>
      </c>
      <c r="J21" s="20">
        <v>153</v>
      </c>
      <c r="K21" s="20">
        <v>113.34</v>
      </c>
      <c r="L21" s="20">
        <f>SUM(Table2[[#This Row],[Transportation]:[Other eligible expenses]])</f>
        <v>675.93</v>
      </c>
      <c r="M21" s="15"/>
    </row>
    <row r="22" spans="1:15" s="21" customFormat="1" ht="24" customHeight="1" x14ac:dyDescent="0.25">
      <c r="A22" s="18"/>
      <c r="B22" s="3" t="s">
        <v>45</v>
      </c>
      <c r="C22" s="13" t="s">
        <v>7</v>
      </c>
      <c r="D22" s="13" t="s">
        <v>35</v>
      </c>
      <c r="E22" s="5">
        <v>42915</v>
      </c>
      <c r="F22" s="5">
        <v>42915</v>
      </c>
      <c r="G22" s="19" t="s">
        <v>64</v>
      </c>
      <c r="H22" s="20">
        <v>0</v>
      </c>
      <c r="I22" s="20">
        <v>0</v>
      </c>
      <c r="J22" s="20">
        <v>0</v>
      </c>
      <c r="K22" s="20">
        <v>0</v>
      </c>
      <c r="L22" s="20">
        <f>SUM(Table2[[#This Row],[Transportation]:[Other eligible expenses]])</f>
        <v>0</v>
      </c>
      <c r="M22" s="15" t="s">
        <v>62</v>
      </c>
    </row>
    <row r="23" spans="1:15" s="21" customFormat="1" ht="24" customHeight="1" x14ac:dyDescent="0.25">
      <c r="A23" s="18"/>
      <c r="B23" s="3" t="s">
        <v>45</v>
      </c>
      <c r="C23" s="13" t="s">
        <v>8</v>
      </c>
      <c r="D23" s="13" t="s">
        <v>8</v>
      </c>
      <c r="E23" s="5">
        <v>42915</v>
      </c>
      <c r="F23" s="5">
        <v>42916</v>
      </c>
      <c r="G23" s="19">
        <v>2.5</v>
      </c>
      <c r="H23" s="20">
        <v>464.94</v>
      </c>
      <c r="I23" s="20">
        <v>243</v>
      </c>
      <c r="J23" s="20">
        <v>127.4</v>
      </c>
      <c r="K23" s="20">
        <v>63.42</v>
      </c>
      <c r="L23" s="20">
        <f>SUM(Table2[[#This Row],[Transportation]:[Other eligible expenses]])</f>
        <v>898.76</v>
      </c>
      <c r="M23" s="15"/>
    </row>
    <row r="24" spans="1:15" s="21" customFormat="1" ht="24" customHeight="1" x14ac:dyDescent="0.25">
      <c r="A24" s="18"/>
      <c r="B24" s="3" t="s">
        <v>45</v>
      </c>
      <c r="C24" s="13" t="s">
        <v>24</v>
      </c>
      <c r="D24" s="13" t="s">
        <v>36</v>
      </c>
      <c r="E24" s="5">
        <v>42921</v>
      </c>
      <c r="F24" s="5">
        <v>42923</v>
      </c>
      <c r="G24" s="19">
        <v>3.5</v>
      </c>
      <c r="H24" s="20">
        <v>465.85</v>
      </c>
      <c r="I24" s="20">
        <v>166</v>
      </c>
      <c r="J24" s="20">
        <v>196</v>
      </c>
      <c r="K24" s="20">
        <v>61.72</v>
      </c>
      <c r="L24" s="20">
        <f>SUM(Table2[[#This Row],[Transportation]:[Other eligible expenses]])</f>
        <v>889.57</v>
      </c>
      <c r="M24" s="15"/>
      <c r="O24" s="16"/>
    </row>
    <row r="25" spans="1:15" s="21" customFormat="1" ht="24" customHeight="1" x14ac:dyDescent="0.25">
      <c r="A25" s="18"/>
      <c r="B25" s="3" t="s">
        <v>45</v>
      </c>
      <c r="C25" s="13" t="s">
        <v>25</v>
      </c>
      <c r="D25" s="13" t="s">
        <v>39</v>
      </c>
      <c r="E25" s="5">
        <v>42990</v>
      </c>
      <c r="F25" s="5">
        <v>42991</v>
      </c>
      <c r="G25" s="19">
        <v>2</v>
      </c>
      <c r="H25" s="20">
        <v>289.81</v>
      </c>
      <c r="I25" s="20">
        <v>290.52999999999997</v>
      </c>
      <c r="J25" s="20">
        <v>89.6</v>
      </c>
      <c r="K25" s="20">
        <v>0</v>
      </c>
      <c r="L25" s="20">
        <f>SUM(Table2[[#This Row],[Transportation]:[Other eligible expenses]])</f>
        <v>669.93999999999994</v>
      </c>
      <c r="M25" s="15"/>
    </row>
    <row r="26" spans="1:15" s="21" customFormat="1" ht="24" customHeight="1" x14ac:dyDescent="0.25">
      <c r="A26" s="18"/>
      <c r="B26" s="3" t="s">
        <v>45</v>
      </c>
      <c r="C26" s="13" t="s">
        <v>10</v>
      </c>
      <c r="D26" s="13" t="s">
        <v>12</v>
      </c>
      <c r="E26" s="5">
        <v>43011</v>
      </c>
      <c r="F26" s="5">
        <v>43014</v>
      </c>
      <c r="G26" s="19">
        <v>4</v>
      </c>
      <c r="H26" s="20">
        <v>226.26</v>
      </c>
      <c r="I26" s="20">
        <v>369</v>
      </c>
      <c r="J26" s="20">
        <v>178.5</v>
      </c>
      <c r="K26" s="20">
        <v>0</v>
      </c>
      <c r="L26" s="20">
        <f>SUM(Table2[[#This Row],[Transportation]:[Other eligible expenses]])</f>
        <v>773.76</v>
      </c>
      <c r="M26" s="15"/>
    </row>
    <row r="27" spans="1:15" s="21" customFormat="1" ht="24" customHeight="1" x14ac:dyDescent="0.25">
      <c r="A27" s="18"/>
      <c r="B27" s="3" t="s">
        <v>45</v>
      </c>
      <c r="C27" s="13" t="s">
        <v>6</v>
      </c>
      <c r="D27" s="13" t="s">
        <v>11</v>
      </c>
      <c r="E27" s="5">
        <v>43019</v>
      </c>
      <c r="F27" s="5">
        <v>43019</v>
      </c>
      <c r="G27" s="19">
        <v>1.5</v>
      </c>
      <c r="H27" s="20">
        <v>398.69</v>
      </c>
      <c r="I27" s="20">
        <v>229.24</v>
      </c>
      <c r="J27" s="20">
        <v>137.69999999999999</v>
      </c>
      <c r="K27" s="20">
        <v>97.4</v>
      </c>
      <c r="L27" s="20">
        <f>SUM(Table2[[#This Row],[Transportation]:[Other eligible expenses]])</f>
        <v>863.03000000000009</v>
      </c>
      <c r="M27" s="15"/>
    </row>
    <row r="28" spans="1:15" s="21" customFormat="1" ht="24" customHeight="1" x14ac:dyDescent="0.25">
      <c r="A28" s="18"/>
      <c r="B28" s="3" t="s">
        <v>45</v>
      </c>
      <c r="C28" s="13" t="s">
        <v>24</v>
      </c>
      <c r="D28" s="13" t="s">
        <v>38</v>
      </c>
      <c r="E28" s="5">
        <v>43030</v>
      </c>
      <c r="F28" s="5">
        <v>43032</v>
      </c>
      <c r="G28" s="19"/>
      <c r="H28" s="20">
        <v>475.43</v>
      </c>
      <c r="I28" s="20"/>
      <c r="J28" s="20"/>
      <c r="K28" s="20"/>
      <c r="L28" s="20">
        <f>SUM(Table2[[#This Row],[Transportation]:[Other eligible expenses]])</f>
        <v>475.43</v>
      </c>
      <c r="M28" s="15" t="s">
        <v>66</v>
      </c>
    </row>
    <row r="29" spans="1:15" s="21" customFormat="1" ht="24" customHeight="1" x14ac:dyDescent="0.25">
      <c r="A29" s="18"/>
      <c r="B29" s="3" t="s">
        <v>45</v>
      </c>
      <c r="C29" s="13" t="s">
        <v>24</v>
      </c>
      <c r="D29" s="13" t="s">
        <v>37</v>
      </c>
      <c r="E29" s="5">
        <v>43033</v>
      </c>
      <c r="F29" s="5">
        <v>43033</v>
      </c>
      <c r="G29" s="19">
        <v>3.5</v>
      </c>
      <c r="H29" s="20">
        <f>66+73.61</f>
        <v>139.61000000000001</v>
      </c>
      <c r="I29" s="20">
        <v>258</v>
      </c>
      <c r="J29" s="20">
        <v>151.9</v>
      </c>
      <c r="K29" s="20">
        <v>59.5</v>
      </c>
      <c r="L29" s="20">
        <f>SUM(Table2[[#This Row],[Transportation]:[Other eligible expenses]])</f>
        <v>609.01</v>
      </c>
      <c r="M29" s="15" t="s">
        <v>61</v>
      </c>
    </row>
    <row r="30" spans="1:15" s="21" customFormat="1" ht="24" customHeight="1" x14ac:dyDescent="0.25">
      <c r="A30" s="18"/>
      <c r="B30" s="3" t="s">
        <v>45</v>
      </c>
      <c r="C30" s="13" t="s">
        <v>8</v>
      </c>
      <c r="D30" s="13" t="s">
        <v>8</v>
      </c>
      <c r="E30" s="5">
        <v>43048</v>
      </c>
      <c r="F30" s="5">
        <v>43048</v>
      </c>
      <c r="G30" s="19">
        <v>1</v>
      </c>
      <c r="H30" s="20">
        <v>432.62</v>
      </c>
      <c r="I30" s="20">
        <v>0</v>
      </c>
      <c r="J30" s="20">
        <v>68.599999999999994</v>
      </c>
      <c r="K30" s="20">
        <v>19.2</v>
      </c>
      <c r="L30" s="20">
        <f>SUM(Table2[[#This Row],[Transportation]:[Other eligible expenses]])</f>
        <v>520.42000000000007</v>
      </c>
      <c r="M30" s="15"/>
    </row>
    <row r="31" spans="1:15" s="21" customFormat="1" ht="24" customHeight="1" x14ac:dyDescent="0.25">
      <c r="A31" s="18"/>
      <c r="B31" s="3" t="s">
        <v>45</v>
      </c>
      <c r="C31" s="13" t="s">
        <v>6</v>
      </c>
      <c r="D31" s="13" t="s">
        <v>11</v>
      </c>
      <c r="E31" s="5">
        <v>43054</v>
      </c>
      <c r="F31" s="5">
        <v>43054</v>
      </c>
      <c r="G31" s="19">
        <v>1.5</v>
      </c>
      <c r="H31" s="20">
        <v>85.83</v>
      </c>
      <c r="I31" s="20">
        <v>149.24</v>
      </c>
      <c r="J31" s="20">
        <v>107.1</v>
      </c>
      <c r="K31" s="20">
        <f>33.1+38</f>
        <v>71.099999999999994</v>
      </c>
      <c r="L31" s="20">
        <f>SUM(Table2[[#This Row],[Transportation]:[Other eligible expenses]])</f>
        <v>413.27</v>
      </c>
      <c r="M31" s="15"/>
    </row>
    <row r="32" spans="1:15" s="21" customFormat="1" ht="24" customHeight="1" x14ac:dyDescent="0.25">
      <c r="A32" s="18"/>
      <c r="B32" s="3" t="s">
        <v>45</v>
      </c>
      <c r="C32" s="13" t="s">
        <v>26</v>
      </c>
      <c r="D32" s="13" t="s">
        <v>40</v>
      </c>
      <c r="E32" s="5">
        <v>43055</v>
      </c>
      <c r="F32" s="5">
        <v>43056</v>
      </c>
      <c r="G32" s="19">
        <v>2.5</v>
      </c>
      <c r="H32" s="20">
        <v>605.29</v>
      </c>
      <c r="I32" s="20">
        <v>390.28</v>
      </c>
      <c r="J32" s="20">
        <v>117</v>
      </c>
      <c r="K32" s="20">
        <v>53.04</v>
      </c>
      <c r="L32" s="20">
        <f>SUM(Table2[[#This Row],[Transportation]:[Other eligible expenses]])</f>
        <v>1165.6099999999999</v>
      </c>
      <c r="M32" s="15"/>
      <c r="O32" s="16"/>
    </row>
    <row r="33" spans="1:13" s="21" customFormat="1" ht="24" customHeight="1" x14ac:dyDescent="0.25">
      <c r="A33" s="18"/>
      <c r="B33" s="3" t="s">
        <v>45</v>
      </c>
      <c r="C33" s="13" t="s">
        <v>27</v>
      </c>
      <c r="D33" s="13" t="s">
        <v>41</v>
      </c>
      <c r="E33" s="5">
        <v>43063</v>
      </c>
      <c r="F33" s="5">
        <v>43064</v>
      </c>
      <c r="G33" s="19">
        <v>2.5</v>
      </c>
      <c r="H33" s="20">
        <v>411.73</v>
      </c>
      <c r="I33" s="20">
        <v>190</v>
      </c>
      <c r="J33" s="20">
        <v>155.80000000000001</v>
      </c>
      <c r="K33" s="20">
        <v>0</v>
      </c>
      <c r="L33" s="20">
        <f>SUM(Table2[[#This Row],[Transportation]:[Other eligible expenses]])</f>
        <v>757.53</v>
      </c>
      <c r="M33" s="15"/>
    </row>
    <row r="34" spans="1:13" s="21" customFormat="1" ht="24" customHeight="1" x14ac:dyDescent="0.25">
      <c r="A34" s="18"/>
      <c r="B34" s="3" t="s">
        <v>45</v>
      </c>
      <c r="C34" s="13" t="s">
        <v>9</v>
      </c>
      <c r="D34" s="13" t="s">
        <v>42</v>
      </c>
      <c r="E34" s="5">
        <v>43066</v>
      </c>
      <c r="F34" s="5">
        <v>43067</v>
      </c>
      <c r="G34" s="19">
        <v>2.5</v>
      </c>
      <c r="H34" s="20">
        <v>278.04000000000002</v>
      </c>
      <c r="I34" s="20">
        <v>0</v>
      </c>
      <c r="J34" s="20">
        <v>126.1</v>
      </c>
      <c r="K34" s="20">
        <v>25.1</v>
      </c>
      <c r="L34" s="20">
        <f>SUM(Table2[[#This Row],[Transportation]:[Other eligible expenses]])</f>
        <v>429.24</v>
      </c>
      <c r="M34" s="15"/>
    </row>
    <row r="35" spans="1:13" s="21" customFormat="1" ht="24" customHeight="1" x14ac:dyDescent="0.25">
      <c r="A35" s="18"/>
      <c r="B35" s="3" t="s">
        <v>45</v>
      </c>
      <c r="C35" s="13" t="s">
        <v>29</v>
      </c>
      <c r="D35" s="13" t="s">
        <v>44</v>
      </c>
      <c r="E35" s="5">
        <v>43081</v>
      </c>
      <c r="F35" s="5">
        <v>43081</v>
      </c>
      <c r="G35" s="19" t="s">
        <v>64</v>
      </c>
      <c r="H35" s="20">
        <v>284.29000000000002</v>
      </c>
      <c r="I35" s="20">
        <v>0</v>
      </c>
      <c r="J35" s="20">
        <v>0</v>
      </c>
      <c r="K35" s="20">
        <v>0</v>
      </c>
      <c r="L35" s="20">
        <f>SUM(Table2[[#This Row],[Transportation]:[Other eligible expenses]])</f>
        <v>284.29000000000002</v>
      </c>
      <c r="M35" s="15" t="s">
        <v>63</v>
      </c>
    </row>
    <row r="36" spans="1:13" s="21" customFormat="1" ht="24" customHeight="1" x14ac:dyDescent="0.25">
      <c r="A36" s="18"/>
      <c r="B36" s="3" t="s">
        <v>45</v>
      </c>
      <c r="C36" s="13" t="s">
        <v>28</v>
      </c>
      <c r="D36" s="13" t="s">
        <v>43</v>
      </c>
      <c r="E36" s="5">
        <v>43115</v>
      </c>
      <c r="F36" s="5">
        <v>43115</v>
      </c>
      <c r="G36" s="19">
        <v>1</v>
      </c>
      <c r="H36" s="20">
        <v>377.65</v>
      </c>
      <c r="I36" s="20">
        <v>0</v>
      </c>
      <c r="J36" s="20">
        <v>86.8</v>
      </c>
      <c r="K36" s="20">
        <v>0</v>
      </c>
      <c r="L36" s="20">
        <f>SUM(Table2[[#This Row],[Transportation]:[Other eligible expenses]])</f>
        <v>464.45</v>
      </c>
      <c r="M36" s="15"/>
    </row>
    <row r="37" spans="1:13" ht="24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24" t="s">
        <v>65</v>
      </c>
      <c r="L37" s="16">
        <f>SUBTOTAL(109,Table2[TOTAL])</f>
        <v>21556.410000000007</v>
      </c>
      <c r="M37" s="1"/>
    </row>
  </sheetData>
  <conditionalFormatting sqref="E21:F21 E14:F19 E10:F12">
    <cfRule type="containsBlanks" dxfId="124" priority="5">
      <formula>LEN(TRIM(E10))=0</formula>
    </cfRule>
  </conditionalFormatting>
  <conditionalFormatting sqref="E13:F13">
    <cfRule type="containsBlanks" dxfId="123" priority="4">
      <formula>LEN(TRIM(E13))=0</formula>
    </cfRule>
  </conditionalFormatting>
  <conditionalFormatting sqref="E20:F20">
    <cfRule type="containsBlanks" dxfId="122" priority="3">
      <formula>LEN(TRIM(E20))=0</formula>
    </cfRule>
  </conditionalFormatting>
  <conditionalFormatting sqref="E28:F36 E22:F24">
    <cfRule type="containsBlanks" dxfId="121" priority="2">
      <formula>LEN(TRIM(E22))=0</formula>
    </cfRule>
  </conditionalFormatting>
  <conditionalFormatting sqref="E25:F27">
    <cfRule type="containsBlanks" dxfId="120" priority="1">
      <formula>LEN(TRIM(E25))=0</formula>
    </cfRule>
  </conditionalFormatting>
  <conditionalFormatting sqref="A9">
    <cfRule type="cellIs" dxfId="119" priority="57" operator="equal">
      <formula>"Cancelled"</formula>
    </cfRule>
  </conditionalFormatting>
  <conditionalFormatting sqref="A9">
    <cfRule type="cellIs" dxfId="118" priority="56" operator="equal">
      <formula>"Overdue"</formula>
    </cfRule>
  </conditionalFormatting>
  <conditionalFormatting sqref="A9">
    <cfRule type="cellIs" dxfId="117" priority="52" operator="equal">
      <formula>"Closed"</formula>
    </cfRule>
    <cfRule type="cellIs" dxfId="116" priority="53" operator="equal">
      <formula>"Sponsored"</formula>
    </cfRule>
    <cfRule type="cellIs" dxfId="115" priority="54" operator="equal">
      <formula>"Claimed"</formula>
    </cfRule>
    <cfRule type="cellIs" dxfId="114" priority="55" operator="equal">
      <formula>"Self-arranged"</formula>
    </cfRule>
  </conditionalFormatting>
  <conditionalFormatting sqref="A28:A36 A22:A24 A9:A20">
    <cfRule type="cellIs" dxfId="113" priority="50" operator="equal">
      <formula>"Cancelled"</formula>
    </cfRule>
    <cfRule type="cellIs" dxfId="112" priority="51" operator="equal">
      <formula>"Fully Sponsored"</formula>
    </cfRule>
  </conditionalFormatting>
  <conditionalFormatting sqref="A28:A36 A22:A24 A9:A20">
    <cfRule type="containsText" dxfId="111" priority="49" operator="containsText" text="Paid">
      <formula>NOT(ISERROR(SEARCH("Paid",A9)))</formula>
    </cfRule>
  </conditionalFormatting>
  <conditionalFormatting sqref="A28:A35 A22:A24 A12:A20 A10">
    <cfRule type="cellIs" dxfId="110" priority="48" operator="equal">
      <formula>"Cancelled"</formula>
    </cfRule>
  </conditionalFormatting>
  <conditionalFormatting sqref="A28:A35 A22:A24 A12:A20 A10">
    <cfRule type="cellIs" dxfId="109" priority="44" operator="equal">
      <formula>"Closed"</formula>
    </cfRule>
    <cfRule type="cellIs" dxfId="108" priority="45" operator="equal">
      <formula>"Sponsored"</formula>
    </cfRule>
    <cfRule type="cellIs" dxfId="107" priority="46" operator="equal">
      <formula>"Claimed"</formula>
    </cfRule>
    <cfRule type="cellIs" dxfId="106" priority="47" operator="equal">
      <formula>"Self-arranged"</formula>
    </cfRule>
  </conditionalFormatting>
  <conditionalFormatting sqref="A28:A36 A22:A24 A12:A20 A10">
    <cfRule type="cellIs" dxfId="105" priority="43" operator="equal">
      <formula>"Overdue"</formula>
    </cfRule>
  </conditionalFormatting>
  <conditionalFormatting sqref="A11">
    <cfRule type="cellIs" dxfId="104" priority="39" operator="equal">
      <formula>"Closed"</formula>
    </cfRule>
    <cfRule type="cellIs" dxfId="103" priority="40" operator="equal">
      <formula>"Sponsored"</formula>
    </cfRule>
    <cfRule type="cellIs" dxfId="102" priority="41" operator="equal">
      <formula>"Claimed"</formula>
    </cfRule>
    <cfRule type="cellIs" dxfId="101" priority="42" operator="equal">
      <formula>"Self-arranged"</formula>
    </cfRule>
  </conditionalFormatting>
  <conditionalFormatting sqref="A11">
    <cfRule type="cellIs" dxfId="100" priority="38" operator="equal">
      <formula>"Overdue"</formula>
    </cfRule>
  </conditionalFormatting>
  <conditionalFormatting sqref="A11">
    <cfRule type="cellIs" dxfId="99" priority="37" operator="equal">
      <formula>"Fully Sponsored"</formula>
    </cfRule>
  </conditionalFormatting>
  <conditionalFormatting sqref="A21">
    <cfRule type="cellIs" dxfId="98" priority="36" operator="equal">
      <formula>"Cancelled"</formula>
    </cfRule>
  </conditionalFormatting>
  <conditionalFormatting sqref="A21">
    <cfRule type="cellIs" dxfId="97" priority="32" operator="equal">
      <formula>"Closed"</formula>
    </cfRule>
    <cfRule type="cellIs" dxfId="96" priority="33" operator="equal">
      <formula>"Sponsored"</formula>
    </cfRule>
    <cfRule type="cellIs" dxfId="95" priority="34" operator="equal">
      <formula>"Claimed"</formula>
    </cfRule>
    <cfRule type="cellIs" dxfId="94" priority="35" operator="equal">
      <formula>"Self-arranged"</formula>
    </cfRule>
  </conditionalFormatting>
  <conditionalFormatting sqref="A21">
    <cfRule type="cellIs" dxfId="93" priority="31" operator="equal">
      <formula>"Overdue"</formula>
    </cfRule>
  </conditionalFormatting>
  <conditionalFormatting sqref="A21">
    <cfRule type="cellIs" dxfId="92" priority="29" operator="equal">
      <formula>"Cancelled"</formula>
    </cfRule>
    <cfRule type="cellIs" dxfId="91" priority="30" operator="equal">
      <formula>"Fully Sponsored"</formula>
    </cfRule>
  </conditionalFormatting>
  <conditionalFormatting sqref="A21">
    <cfRule type="containsText" dxfId="90" priority="28" operator="containsText" text="Paid">
      <formula>NOT(ISERROR(SEARCH("Paid",A21)))</formula>
    </cfRule>
  </conditionalFormatting>
  <conditionalFormatting sqref="A25:A27">
    <cfRule type="cellIs" dxfId="89" priority="27" operator="equal">
      <formula>"Cancelled"</formula>
    </cfRule>
  </conditionalFormatting>
  <conditionalFormatting sqref="A25:A27">
    <cfRule type="cellIs" dxfId="88" priority="23" operator="equal">
      <formula>"Closed"</formula>
    </cfRule>
    <cfRule type="cellIs" dxfId="87" priority="24" operator="equal">
      <formula>"Sponsored"</formula>
    </cfRule>
    <cfRule type="cellIs" dxfId="86" priority="25" operator="equal">
      <formula>"Claimed"</formula>
    </cfRule>
    <cfRule type="cellIs" dxfId="85" priority="26" operator="equal">
      <formula>"Self-arranged"</formula>
    </cfRule>
  </conditionalFormatting>
  <conditionalFormatting sqref="A25:A27">
    <cfRule type="cellIs" dxfId="84" priority="22" operator="equal">
      <formula>"Overdue"</formula>
    </cfRule>
  </conditionalFormatting>
  <conditionalFormatting sqref="A25:A27">
    <cfRule type="cellIs" dxfId="83" priority="20" operator="equal">
      <formula>"Cancelled"</formula>
    </cfRule>
    <cfRule type="cellIs" dxfId="82" priority="21" operator="equal">
      <formula>"Fully Sponsored"</formula>
    </cfRule>
  </conditionalFormatting>
  <conditionalFormatting sqref="A25:A27">
    <cfRule type="containsText" dxfId="81" priority="19" operator="containsText" text="Paid">
      <formula>NOT(ISERROR(SEARCH("Paid",A25)))</formula>
    </cfRule>
  </conditionalFormatting>
  <conditionalFormatting sqref="A36">
    <cfRule type="cellIs" dxfId="80" priority="18" operator="equal">
      <formula>"Cancelled"</formula>
    </cfRule>
  </conditionalFormatting>
  <conditionalFormatting sqref="A36">
    <cfRule type="cellIs" dxfId="79" priority="14" operator="equal">
      <formula>"Closed"</formula>
    </cfRule>
    <cfRule type="cellIs" dxfId="78" priority="15" operator="equal">
      <formula>"Sponsored"</formula>
    </cfRule>
    <cfRule type="cellIs" dxfId="77" priority="16" operator="equal">
      <formula>"Claimed"</formula>
    </cfRule>
    <cfRule type="cellIs" dxfId="76" priority="17" operator="equal">
      <formula>"Self-arranged"</formula>
    </cfRule>
  </conditionalFormatting>
  <dataValidations count="2">
    <dataValidation allowBlank="1" showInputMessage="1" showErrorMessage="1" promptTitle="Format" prompt="dd-mm-yyyy" sqref="E25:F27"/>
    <dataValidation type="list" allowBlank="1" showInputMessage="1" showErrorMessage="1" sqref="A9:A36">
      <formula1>"Planned,Overdue,Cancelled,Sponsored,Fully Sponsored,Self-arranged,Claimed,Closed, Paid"</formula1>
    </dataValidation>
  </dataValidations>
  <pageMargins left="0.7" right="0.7" top="0.75" bottom="0.75" header="0.3" footer="0.3"/>
  <pageSetup scale="68" orientation="landscape" r:id="rId1"/>
  <ignoredErrors>
    <ignoredError sqref="C9:D36" listDataValidatio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'T:\Corporate Services Section\Team Missions and Meetings\Administration\2010-2016 MEETINGS AND MISSIONS LISTS - SHEETS\2017 Missions\[2017 MISSIONS WORKING FILE.xlsx]Updated 2016 DSA &amp; ceilings'!#REF!</xm:f>
          </x14:formula1>
          <xm:sqref>C9:C36 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showGridLines="0" zoomScaleNormal="100" workbookViewId="0">
      <selection activeCell="Q12" sqref="Q12"/>
    </sheetView>
  </sheetViews>
  <sheetFormatPr defaultRowHeight="15" x14ac:dyDescent="0.25"/>
  <cols>
    <col min="1" max="1" width="3.42578125" style="1" customWidth="1"/>
    <col min="2" max="2" width="17" style="7" customWidth="1"/>
    <col min="3" max="3" width="16.28515625" style="8" customWidth="1"/>
    <col min="4" max="4" width="21.85546875" style="8" customWidth="1"/>
    <col min="5" max="5" width="12.140625" style="10" customWidth="1"/>
    <col min="6" max="6" width="11.7109375" style="10" customWidth="1"/>
    <col min="7" max="7" width="11.5703125" style="8" customWidth="1"/>
    <col min="8" max="8" width="16.140625" style="8" customWidth="1"/>
    <col min="9" max="9" width="17.5703125" style="8" customWidth="1"/>
    <col min="10" max="10" width="17" style="8" customWidth="1"/>
    <col min="11" max="11" width="14.28515625" style="8" customWidth="1"/>
    <col min="12" max="12" width="13.85546875" style="8" customWidth="1"/>
    <col min="13" max="13" width="14.28515625" style="8" customWidth="1"/>
    <col min="14" max="16384" width="9.140625" style="8"/>
  </cols>
  <sheetData>
    <row r="6" spans="1:13" x14ac:dyDescent="0.25">
      <c r="D6" s="9" t="s">
        <v>19</v>
      </c>
    </row>
    <row r="7" spans="1:13" ht="15.75" thickBot="1" x14ac:dyDescent="0.3"/>
    <row r="8" spans="1:13" ht="41.25" customHeight="1" thickTop="1" thickBot="1" x14ac:dyDescent="0.3">
      <c r="B8" s="11" t="s">
        <v>0</v>
      </c>
      <c r="C8" s="12" t="s">
        <v>13</v>
      </c>
      <c r="D8" s="12" t="s">
        <v>14</v>
      </c>
      <c r="E8" s="12" t="s">
        <v>15</v>
      </c>
      <c r="F8" s="12" t="s">
        <v>16</v>
      </c>
      <c r="G8" s="12" t="s">
        <v>1</v>
      </c>
      <c r="H8" s="12" t="s">
        <v>2</v>
      </c>
      <c r="I8" s="12" t="s">
        <v>3</v>
      </c>
      <c r="J8" s="12" t="s">
        <v>4</v>
      </c>
      <c r="K8" s="12" t="s">
        <v>68</v>
      </c>
      <c r="L8" s="12" t="s">
        <v>5</v>
      </c>
      <c r="M8" s="12" t="s">
        <v>17</v>
      </c>
    </row>
    <row r="9" spans="1:13" s="28" customFormat="1" ht="24" customHeight="1" thickTop="1" x14ac:dyDescent="0.25">
      <c r="A9" s="25"/>
      <c r="B9" s="26" t="s">
        <v>45</v>
      </c>
      <c r="C9" s="26" t="s">
        <v>6</v>
      </c>
      <c r="D9" s="26" t="s">
        <v>11</v>
      </c>
      <c r="E9" s="14">
        <v>43132</v>
      </c>
      <c r="F9" s="14">
        <v>43132</v>
      </c>
      <c r="G9" s="31">
        <v>1.5</v>
      </c>
      <c r="H9" s="30">
        <v>407.32</v>
      </c>
      <c r="I9" s="30">
        <v>148</v>
      </c>
      <c r="J9" s="30">
        <v>153</v>
      </c>
      <c r="K9" s="30">
        <v>41</v>
      </c>
      <c r="L9" s="32">
        <f>SUM(Table22[[#This Row],[Transportation]:[Other eligible expenses]])</f>
        <v>749.31999999999994</v>
      </c>
      <c r="M9" s="27"/>
    </row>
    <row r="10" spans="1:13" s="28" customFormat="1" ht="24" customHeight="1" x14ac:dyDescent="0.25">
      <c r="A10" s="25"/>
      <c r="B10" s="26" t="s">
        <v>45</v>
      </c>
      <c r="C10" s="26" t="s">
        <v>6</v>
      </c>
      <c r="D10" s="26" t="s">
        <v>11</v>
      </c>
      <c r="E10" s="14">
        <v>43152</v>
      </c>
      <c r="F10" s="14">
        <v>43153</v>
      </c>
      <c r="G10" s="31">
        <v>1.5</v>
      </c>
      <c r="H10" s="30">
        <v>288.12</v>
      </c>
      <c r="I10" s="30">
        <v>154.24</v>
      </c>
      <c r="J10" s="30">
        <v>76.5</v>
      </c>
      <c r="K10" s="30">
        <v>9</v>
      </c>
      <c r="L10" s="32">
        <f>SUM(Table22[[#This Row],[Transportation]:[Other eligible expenses]])</f>
        <v>527.86</v>
      </c>
      <c r="M10" s="27"/>
    </row>
    <row r="11" spans="1:13" s="28" customFormat="1" ht="24" customHeight="1" x14ac:dyDescent="0.25">
      <c r="A11" s="25"/>
      <c r="B11" s="26" t="s">
        <v>45</v>
      </c>
      <c r="C11" s="26" t="s">
        <v>46</v>
      </c>
      <c r="D11" s="26" t="s">
        <v>47</v>
      </c>
      <c r="E11" s="14">
        <v>43160</v>
      </c>
      <c r="F11" s="14">
        <v>43160</v>
      </c>
      <c r="G11" s="31">
        <v>1.5</v>
      </c>
      <c r="H11" s="30">
        <v>575.13</v>
      </c>
      <c r="I11" s="30">
        <v>115.33</v>
      </c>
      <c r="J11" s="30">
        <v>70.349999999999994</v>
      </c>
      <c r="K11" s="30">
        <v>7.1</v>
      </c>
      <c r="L11" s="32">
        <f>SUM(Table22[[#This Row],[Transportation]:[Other eligible expenses]])</f>
        <v>767.91000000000008</v>
      </c>
      <c r="M11" s="27"/>
    </row>
    <row r="12" spans="1:13" s="28" customFormat="1" ht="24" customHeight="1" x14ac:dyDescent="0.25">
      <c r="A12" s="25"/>
      <c r="B12" s="26" t="s">
        <v>45</v>
      </c>
      <c r="C12" s="26" t="s">
        <v>9</v>
      </c>
      <c r="D12" s="26" t="s">
        <v>48</v>
      </c>
      <c r="E12" s="14">
        <v>43210</v>
      </c>
      <c r="F12" s="14">
        <v>43210</v>
      </c>
      <c r="G12" s="31">
        <v>1.5</v>
      </c>
      <c r="H12" s="30">
        <v>250.5</v>
      </c>
      <c r="I12" s="30">
        <v>129</v>
      </c>
      <c r="J12" s="30">
        <v>116.4</v>
      </c>
      <c r="K12" s="30">
        <v>28.4</v>
      </c>
      <c r="L12" s="32">
        <f>SUM(Table22[[#This Row],[Transportation]:[Other eligible expenses]])</f>
        <v>524.29999999999995</v>
      </c>
      <c r="M12" s="27"/>
    </row>
    <row r="13" spans="1:13" s="28" customFormat="1" ht="24" customHeight="1" x14ac:dyDescent="0.25">
      <c r="A13" s="25"/>
      <c r="B13" s="26" t="s">
        <v>45</v>
      </c>
      <c r="C13" s="26" t="s">
        <v>46</v>
      </c>
      <c r="D13" s="26" t="s">
        <v>47</v>
      </c>
      <c r="E13" s="14">
        <v>43213</v>
      </c>
      <c r="F13" s="14">
        <v>43214</v>
      </c>
      <c r="G13" s="31">
        <v>2.5</v>
      </c>
      <c r="H13" s="30">
        <v>684.41000000000008</v>
      </c>
      <c r="I13" s="30">
        <v>156.87</v>
      </c>
      <c r="J13" s="30">
        <v>87.1</v>
      </c>
      <c r="K13" s="30">
        <v>4.18</v>
      </c>
      <c r="L13" s="32">
        <f>SUM(Table22[[#This Row],[Transportation]:[Other eligible expenses]])</f>
        <v>932.56000000000006</v>
      </c>
      <c r="M13" s="27"/>
    </row>
    <row r="14" spans="1:13" s="28" customFormat="1" ht="24" customHeight="1" x14ac:dyDescent="0.25">
      <c r="A14" s="25"/>
      <c r="B14" s="26" t="s">
        <v>45</v>
      </c>
      <c r="C14" s="26" t="s">
        <v>46</v>
      </c>
      <c r="D14" s="26" t="s">
        <v>50</v>
      </c>
      <c r="E14" s="14">
        <v>43243</v>
      </c>
      <c r="F14" s="14">
        <v>43244</v>
      </c>
      <c r="G14" s="31">
        <v>2</v>
      </c>
      <c r="H14" s="30">
        <v>505.01</v>
      </c>
      <c r="I14" s="30">
        <v>346.29</v>
      </c>
      <c r="J14" s="30">
        <v>53.6</v>
      </c>
      <c r="K14" s="30">
        <v>57.046199999999999</v>
      </c>
      <c r="L14" s="32">
        <f>SUM(Table22[[#This Row],[Transportation]:[Other eligible expenses]])</f>
        <v>961.94619999999998</v>
      </c>
      <c r="M14" s="27"/>
    </row>
    <row r="15" spans="1:13" s="28" customFormat="1" ht="24" customHeight="1" x14ac:dyDescent="0.25">
      <c r="A15" s="25"/>
      <c r="B15" s="26" t="s">
        <v>45</v>
      </c>
      <c r="C15" s="26" t="s">
        <v>6</v>
      </c>
      <c r="D15" s="26" t="s">
        <v>11</v>
      </c>
      <c r="E15" s="14">
        <v>43251</v>
      </c>
      <c r="F15" s="14">
        <v>43251</v>
      </c>
      <c r="G15" s="31">
        <v>1.5</v>
      </c>
      <c r="H15" s="30">
        <v>288.24</v>
      </c>
      <c r="I15" s="30">
        <v>152.24</v>
      </c>
      <c r="J15" s="30">
        <v>137.69999999999999</v>
      </c>
      <c r="K15" s="30">
        <v>9</v>
      </c>
      <c r="L15" s="32">
        <f>SUM(Table22[[#This Row],[Transportation]:[Other eligible expenses]])</f>
        <v>587.18000000000006</v>
      </c>
      <c r="M15" s="27"/>
    </row>
    <row r="16" spans="1:13" s="28" customFormat="1" ht="24" customHeight="1" x14ac:dyDescent="0.25">
      <c r="A16" s="25"/>
      <c r="B16" s="26" t="s">
        <v>45</v>
      </c>
      <c r="C16" s="26" t="s">
        <v>8</v>
      </c>
      <c r="D16" s="26" t="s">
        <v>8</v>
      </c>
      <c r="E16" s="14">
        <v>43272</v>
      </c>
      <c r="F16" s="14">
        <v>43273</v>
      </c>
      <c r="G16" s="31">
        <v>2</v>
      </c>
      <c r="H16" s="30">
        <v>1171.3800000000001</v>
      </c>
      <c r="I16" s="30">
        <v>189</v>
      </c>
      <c r="J16" s="30">
        <v>137.19999999999999</v>
      </c>
      <c r="K16" s="30">
        <v>187.14</v>
      </c>
      <c r="L16" s="32">
        <f>SUM(Table22[[#This Row],[Transportation]:[Other eligible expenses]])</f>
        <v>1684.7200000000003</v>
      </c>
      <c r="M16" s="27"/>
    </row>
    <row r="17" spans="1:15" s="28" customFormat="1" ht="24" customHeight="1" x14ac:dyDescent="0.25">
      <c r="A17" s="25"/>
      <c r="B17" s="26" t="s">
        <v>45</v>
      </c>
      <c r="C17" s="26" t="s">
        <v>51</v>
      </c>
      <c r="D17" s="26" t="s">
        <v>52</v>
      </c>
      <c r="E17" s="14">
        <v>43278</v>
      </c>
      <c r="F17" s="14">
        <v>43278</v>
      </c>
      <c r="G17" s="31">
        <v>1</v>
      </c>
      <c r="H17" s="30">
        <v>280.63</v>
      </c>
      <c r="I17" s="30">
        <v>0</v>
      </c>
      <c r="J17" s="30">
        <v>56</v>
      </c>
      <c r="K17" s="30">
        <v>0</v>
      </c>
      <c r="L17" s="32">
        <f>SUM(Table22[[#This Row],[Transportation]:[Other eligible expenses]])</f>
        <v>336.63</v>
      </c>
      <c r="M17" s="27"/>
    </row>
    <row r="18" spans="1:15" s="28" customFormat="1" ht="24" customHeight="1" x14ac:dyDescent="0.25">
      <c r="A18" s="25"/>
      <c r="B18" s="26" t="s">
        <v>45</v>
      </c>
      <c r="C18" s="26" t="s">
        <v>53</v>
      </c>
      <c r="D18" s="26" t="s">
        <v>54</v>
      </c>
      <c r="E18" s="14">
        <v>43280</v>
      </c>
      <c r="F18" s="14">
        <v>43280</v>
      </c>
      <c r="G18" s="31">
        <v>1.5</v>
      </c>
      <c r="H18" s="30">
        <v>914.74</v>
      </c>
      <c r="I18" s="30">
        <v>134.1961</v>
      </c>
      <c r="J18" s="30">
        <v>84</v>
      </c>
      <c r="K18" s="30">
        <v>58.37</v>
      </c>
      <c r="L18" s="32">
        <f>SUM(Table22[[#This Row],[Transportation]:[Other eligible expenses]])</f>
        <v>1191.3060999999998</v>
      </c>
      <c r="M18" s="27"/>
    </row>
    <row r="19" spans="1:15" s="28" customFormat="1" ht="24" customHeight="1" x14ac:dyDescent="0.25">
      <c r="A19" s="25"/>
      <c r="B19" s="26" t="s">
        <v>45</v>
      </c>
      <c r="C19" s="26" t="s">
        <v>9</v>
      </c>
      <c r="D19" s="26" t="s">
        <v>55</v>
      </c>
      <c r="E19" s="14">
        <v>43294</v>
      </c>
      <c r="F19" s="14">
        <v>43294</v>
      </c>
      <c r="G19" s="31">
        <v>1.5</v>
      </c>
      <c r="H19" s="30">
        <v>708.98</v>
      </c>
      <c r="I19" s="30">
        <v>107.2</v>
      </c>
      <c r="J19" s="30">
        <v>87.3</v>
      </c>
      <c r="K19" s="30">
        <v>86.6</v>
      </c>
      <c r="L19" s="32">
        <f>SUM(Table22[[#This Row],[Transportation]:[Other eligible expenses]])</f>
        <v>990.08</v>
      </c>
      <c r="M19" s="27"/>
    </row>
    <row r="20" spans="1:15" s="28" customFormat="1" ht="24" customHeight="1" x14ac:dyDescent="0.25">
      <c r="A20" s="25"/>
      <c r="B20" s="26" t="s">
        <v>45</v>
      </c>
      <c r="C20" s="26" t="s">
        <v>24</v>
      </c>
      <c r="D20" s="26" t="s">
        <v>38</v>
      </c>
      <c r="E20" s="14">
        <v>43361</v>
      </c>
      <c r="F20" s="14">
        <v>43363</v>
      </c>
      <c r="G20" s="31">
        <v>3</v>
      </c>
      <c r="H20" s="30">
        <v>832.71</v>
      </c>
      <c r="I20" s="30">
        <v>240</v>
      </c>
      <c r="J20" s="30">
        <v>154.35</v>
      </c>
      <c r="K20" s="30">
        <v>60</v>
      </c>
      <c r="L20" s="32">
        <f>SUM(Table22[[#This Row],[Transportation]:[Other eligible expenses]])</f>
        <v>1287.06</v>
      </c>
      <c r="M20" s="27"/>
    </row>
    <row r="21" spans="1:15" s="28" customFormat="1" ht="24" customHeight="1" x14ac:dyDescent="0.25">
      <c r="A21" s="25"/>
      <c r="B21" s="26" t="s">
        <v>45</v>
      </c>
      <c r="C21" s="26" t="s">
        <v>56</v>
      </c>
      <c r="D21" s="26" t="s">
        <v>57</v>
      </c>
      <c r="E21" s="14">
        <v>43371</v>
      </c>
      <c r="F21" s="14">
        <v>43372</v>
      </c>
      <c r="G21" s="31">
        <v>2.5</v>
      </c>
      <c r="H21" s="30">
        <v>346.25</v>
      </c>
      <c r="I21" s="30">
        <v>0</v>
      </c>
      <c r="J21" s="30">
        <v>164.9</v>
      </c>
      <c r="K21" s="30">
        <v>62.47</v>
      </c>
      <c r="L21" s="32">
        <f>SUM(Table22[[#This Row],[Transportation]:[Other eligible expenses]])</f>
        <v>573.62</v>
      </c>
      <c r="M21" s="27"/>
    </row>
    <row r="22" spans="1:15" s="28" customFormat="1" ht="24" customHeight="1" x14ac:dyDescent="0.25">
      <c r="A22" s="25"/>
      <c r="B22" s="26" t="s">
        <v>45</v>
      </c>
      <c r="C22" s="26" t="s">
        <v>10</v>
      </c>
      <c r="D22" s="26" t="s">
        <v>60</v>
      </c>
      <c r="E22" s="14">
        <v>43376</v>
      </c>
      <c r="F22" s="14">
        <v>43378</v>
      </c>
      <c r="G22" s="31">
        <v>3.5</v>
      </c>
      <c r="H22" s="30">
        <v>879.86</v>
      </c>
      <c r="I22" s="30">
        <v>246</v>
      </c>
      <c r="J22" s="30">
        <v>215.9</v>
      </c>
      <c r="K22" s="30">
        <v>180</v>
      </c>
      <c r="L22" s="32">
        <f>SUM(Table22[[#This Row],[Transportation]:[Other eligible expenses]])</f>
        <v>1521.7600000000002</v>
      </c>
      <c r="M22" s="27"/>
    </row>
    <row r="23" spans="1:15" s="28" customFormat="1" ht="24" customHeight="1" x14ac:dyDescent="0.25">
      <c r="A23" s="25"/>
      <c r="B23" s="26" t="s">
        <v>45</v>
      </c>
      <c r="C23" s="26" t="s">
        <v>6</v>
      </c>
      <c r="D23" s="26" t="s">
        <v>11</v>
      </c>
      <c r="E23" s="14">
        <v>43382</v>
      </c>
      <c r="F23" s="14">
        <v>43383</v>
      </c>
      <c r="G23" s="31">
        <v>2</v>
      </c>
      <c r="H23" s="30">
        <v>423.51</v>
      </c>
      <c r="I23" s="30">
        <v>474</v>
      </c>
      <c r="J23" s="30">
        <v>156.4</v>
      </c>
      <c r="K23" s="30">
        <v>78.3</v>
      </c>
      <c r="L23" s="32">
        <f>SUM(Table22[[#This Row],[Transportation]:[Other eligible expenses]])</f>
        <v>1132.21</v>
      </c>
      <c r="M23" s="27"/>
      <c r="O23" s="17"/>
    </row>
    <row r="24" spans="1:15" s="28" customFormat="1" ht="24" customHeight="1" x14ac:dyDescent="0.25">
      <c r="A24" s="25"/>
      <c r="B24" s="26" t="s">
        <v>45</v>
      </c>
      <c r="C24" s="26" t="s">
        <v>58</v>
      </c>
      <c r="D24" s="26" t="s">
        <v>59</v>
      </c>
      <c r="E24" s="14">
        <v>43408</v>
      </c>
      <c r="F24" s="14">
        <v>43410</v>
      </c>
      <c r="G24" s="31">
        <v>2.5</v>
      </c>
      <c r="H24" s="30">
        <v>217.22</v>
      </c>
      <c r="I24" s="30">
        <v>393.05</v>
      </c>
      <c r="J24" s="30">
        <v>176.04</v>
      </c>
      <c r="K24" s="30">
        <v>0</v>
      </c>
      <c r="L24" s="32">
        <f>SUM(Table22[[#This Row],[Transportation]:[Other eligible expenses]])</f>
        <v>786.31</v>
      </c>
      <c r="M24" s="27"/>
    </row>
    <row r="25" spans="1:15" s="28" customFormat="1" ht="24" customHeight="1" x14ac:dyDescent="0.25">
      <c r="A25" s="25"/>
      <c r="B25" s="26" t="s">
        <v>45</v>
      </c>
      <c r="C25" s="26" t="s">
        <v>6</v>
      </c>
      <c r="D25" s="26" t="s">
        <v>11</v>
      </c>
      <c r="E25" s="14">
        <v>43419</v>
      </c>
      <c r="F25" s="14">
        <v>43419</v>
      </c>
      <c r="G25" s="31">
        <v>1.5</v>
      </c>
      <c r="H25" s="30">
        <v>792.04000000000008</v>
      </c>
      <c r="I25" s="30">
        <v>148</v>
      </c>
      <c r="J25" s="30">
        <v>102</v>
      </c>
      <c r="K25" s="30">
        <v>41.3</v>
      </c>
      <c r="L25" s="32">
        <f>SUM(Table22[[#This Row],[Transportation]:[Other eligible expenses]])</f>
        <v>1083.3399999999999</v>
      </c>
      <c r="M25" s="27"/>
    </row>
    <row r="26" spans="1:15" s="28" customFormat="1" ht="24" customHeight="1" x14ac:dyDescent="0.25">
      <c r="A26" s="25"/>
      <c r="B26" s="26" t="s">
        <v>45</v>
      </c>
      <c r="C26" s="26" t="s">
        <v>20</v>
      </c>
      <c r="D26" s="26" t="s">
        <v>49</v>
      </c>
      <c r="E26" s="14">
        <v>43425</v>
      </c>
      <c r="F26" s="14">
        <v>43427</v>
      </c>
      <c r="G26" s="31">
        <v>5</v>
      </c>
      <c r="H26" s="30">
        <v>491.77000000000004</v>
      </c>
      <c r="I26" s="30">
        <v>0</v>
      </c>
      <c r="J26" s="30">
        <v>228.8</v>
      </c>
      <c r="K26" s="30">
        <v>0</v>
      </c>
      <c r="L26" s="32">
        <f>SUM(Table22[[#This Row],[Transportation]:[Other eligible expenses]])</f>
        <v>720.57</v>
      </c>
      <c r="M26" s="27"/>
    </row>
    <row r="27" spans="1:15" s="28" customFormat="1" ht="24" customHeight="1" x14ac:dyDescent="0.25">
      <c r="A27" s="25"/>
      <c r="B27" s="26" t="s">
        <v>45</v>
      </c>
      <c r="C27" s="26" t="s">
        <v>6</v>
      </c>
      <c r="D27" s="26" t="s">
        <v>11</v>
      </c>
      <c r="E27" s="14">
        <v>43437</v>
      </c>
      <c r="F27" s="14">
        <v>43438</v>
      </c>
      <c r="G27" s="31">
        <v>2</v>
      </c>
      <c r="H27" s="30">
        <v>254.92</v>
      </c>
      <c r="I27" s="30">
        <v>180.24</v>
      </c>
      <c r="J27" s="30">
        <v>155.33000000000001</v>
      </c>
      <c r="K27" s="30">
        <v>13.5</v>
      </c>
      <c r="L27" s="32">
        <f>SUM(Table22[[#This Row],[Transportation]:[Other eligible expenses]])</f>
        <v>603.99</v>
      </c>
      <c r="M27" s="27"/>
    </row>
    <row r="28" spans="1:15" s="28" customFormat="1" ht="24" customHeight="1" x14ac:dyDescent="0.25">
      <c r="A28" s="29"/>
      <c r="B28" s="29"/>
      <c r="C28" s="29"/>
      <c r="D28" s="29"/>
      <c r="E28" s="2"/>
      <c r="F28" s="2"/>
      <c r="G28" s="34"/>
      <c r="H28" s="35"/>
      <c r="I28" s="35"/>
      <c r="J28" s="35"/>
      <c r="K28" s="33" t="s">
        <v>65</v>
      </c>
      <c r="L28" s="33">
        <f>SUM(L9:L27)</f>
        <v>16962.672299999998</v>
      </c>
      <c r="M28" s="29"/>
    </row>
    <row r="29" spans="1:15" s="28" customFormat="1" ht="24" customHeight="1" x14ac:dyDescent="0.25">
      <c r="A29" s="29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25">
      <c r="B30"/>
      <c r="C30"/>
      <c r="D30"/>
      <c r="E30"/>
      <c r="F30"/>
      <c r="G30"/>
      <c r="H30"/>
      <c r="I30"/>
      <c r="J30"/>
      <c r="K30"/>
      <c r="L30"/>
      <c r="M30"/>
    </row>
  </sheetData>
  <conditionalFormatting sqref="A12:A27">
    <cfRule type="containsText" dxfId="48" priority="25" operator="containsText" text="Paid">
      <formula>NOT(ISERROR(SEARCH("Paid",A12)))</formula>
    </cfRule>
    <cfRule type="containsText" dxfId="47" priority="26" operator="containsText" text="Closed">
      <formula>NOT(ISERROR(SEARCH("Closed",A12)))</formula>
    </cfRule>
    <cfRule type="containsText" dxfId="46" priority="27" operator="containsText" text="Claimed">
      <formula>NOT(ISERROR(SEARCH("Claimed",A12)))</formula>
    </cfRule>
    <cfRule type="containsText" dxfId="45" priority="28" operator="containsText" text="Overdue">
      <formula>NOT(ISERROR(SEARCH("Overdue",A12)))</formula>
    </cfRule>
    <cfRule type="containsText" dxfId="44" priority="29" operator="containsText" text="Fully sponsored">
      <formula>NOT(ISERROR(SEARCH("Fully sponsored",A12)))</formula>
    </cfRule>
    <cfRule type="containsText" dxfId="43" priority="30" operator="containsText" text="Sponsored">
      <formula>NOT(ISERROR(SEARCH("Sponsored",A12)))</formula>
    </cfRule>
    <cfRule type="containsText" dxfId="42" priority="31" operator="containsText" text="Self-arranged">
      <formula>NOT(ISERROR(SEARCH("Self-arranged",A12)))</formula>
    </cfRule>
    <cfRule type="containsText" dxfId="41" priority="32" operator="containsText" text="Cancelled">
      <formula>NOT(ISERROR(SEARCH("Cancelled",A12)))</formula>
    </cfRule>
  </conditionalFormatting>
  <conditionalFormatting sqref="A11">
    <cfRule type="containsText" dxfId="40" priority="1" operator="containsText" text="Paid">
      <formula>NOT(ISERROR(SEARCH("Paid",A11)))</formula>
    </cfRule>
    <cfRule type="containsText" dxfId="39" priority="2" operator="containsText" text="Closed">
      <formula>NOT(ISERROR(SEARCH("Closed",A11)))</formula>
    </cfRule>
    <cfRule type="containsText" dxfId="38" priority="3" operator="containsText" text="Claimed">
      <formula>NOT(ISERROR(SEARCH("Claimed",A11)))</formula>
    </cfRule>
    <cfRule type="containsText" dxfId="37" priority="4" operator="containsText" text="Overdue">
      <formula>NOT(ISERROR(SEARCH("Overdue",A11)))</formula>
    </cfRule>
    <cfRule type="containsText" dxfId="36" priority="5" operator="containsText" text="Fully sponsored">
      <formula>NOT(ISERROR(SEARCH("Fully sponsored",A11)))</formula>
    </cfRule>
    <cfRule type="containsText" dxfId="35" priority="6" operator="containsText" text="Sponsored">
      <formula>NOT(ISERROR(SEARCH("Sponsored",A11)))</formula>
    </cfRule>
    <cfRule type="containsText" dxfId="34" priority="7" operator="containsText" text="Self-arranged">
      <formula>NOT(ISERROR(SEARCH("Self-arranged",A11)))</formula>
    </cfRule>
    <cfRule type="containsText" dxfId="33" priority="8" operator="containsText" text="Cancelled">
      <formula>NOT(ISERROR(SEARCH("Cancelled",A11)))</formula>
    </cfRule>
  </conditionalFormatting>
  <conditionalFormatting sqref="A9:A10">
    <cfRule type="containsText" dxfId="32" priority="9" operator="containsText" text="Paid">
      <formula>NOT(ISERROR(SEARCH("Paid",A9)))</formula>
    </cfRule>
    <cfRule type="containsText" dxfId="31" priority="10" operator="containsText" text="Closed">
      <formula>NOT(ISERROR(SEARCH("Closed",A9)))</formula>
    </cfRule>
    <cfRule type="containsText" dxfId="30" priority="11" operator="containsText" text="Claimed">
      <formula>NOT(ISERROR(SEARCH("Claimed",A9)))</formula>
    </cfRule>
    <cfRule type="containsText" dxfId="29" priority="12" operator="containsText" text="Overdue">
      <formula>NOT(ISERROR(SEARCH("Overdue",A9)))</formula>
    </cfRule>
    <cfRule type="containsText" dxfId="28" priority="13" operator="containsText" text="Fully sponsored">
      <formula>NOT(ISERROR(SEARCH("Fully sponsored",A9)))</formula>
    </cfRule>
    <cfRule type="containsText" dxfId="27" priority="14" operator="containsText" text="Sponsored">
      <formula>NOT(ISERROR(SEARCH("Sponsored",A9)))</formula>
    </cfRule>
    <cfRule type="containsText" dxfId="26" priority="15" operator="containsText" text="Self-arranged">
      <formula>NOT(ISERROR(SEARCH("Self-arranged",A9)))</formula>
    </cfRule>
    <cfRule type="containsText" dxfId="25" priority="16" operator="containsText" text="Cancelled">
      <formula>NOT(ISERROR(SEARCH("Cancelled",A9)))</formula>
    </cfRule>
  </conditionalFormatting>
  <dataValidations count="1">
    <dataValidation type="list" allowBlank="1" showInputMessage="1" showErrorMessage="1" sqref="A9:A27">
      <formula1>"Planned,Cancelled,Self-arranged,Sponsored,Overdue,Claimed,Closed,Paid"</formula1>
    </dataValidation>
  </dataValidations>
  <pageMargins left="0.7" right="0.7" top="0.75" bottom="0.75" header="0.3" footer="0.3"/>
  <pageSetup scale="6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ECDC DIR mission expenses 2017</vt:lpstr>
      <vt:lpstr>ECDC DIR mission expenses 2018</vt:lpstr>
      <vt:lpstr>'ECDC DIR mission expenses 2017'!Print_Area</vt:lpstr>
      <vt:lpstr>'ECDC DIR mission expenses 2018'!Print_Area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Silja Marma</dc:creator>
  <cp:lastModifiedBy>Nea Pakarinen</cp:lastModifiedBy>
  <dcterms:created xsi:type="dcterms:W3CDTF">2018-01-23T14:46:41Z</dcterms:created>
  <dcterms:modified xsi:type="dcterms:W3CDTF">2019-07-25T08:27:40Z</dcterms:modified>
</cp:coreProperties>
</file>